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lcott\Electronic Theatre Controls, Inc\Marketing Dept - Documents\Product Files\Architectural Control\Echo\Echo Power Calc\"/>
    </mc:Choice>
  </mc:AlternateContent>
  <xr:revisionPtr revIDLastSave="9" documentId="14_{68C8BCD6-84AD-46DA-8B3D-9C50DF93D839}" xr6:coauthVersionLast="41" xr6:coauthVersionMax="41" xr10:uidLastSave="{A47A5B72-AC85-42BF-9460-2CBD057A350B}"/>
  <workbookProtection workbookAlgorithmName="SHA-512" workbookHashValue="/psqhRCB+XELjhagwNuirggQPgbCsia9P/uFaH8XW4ynV+f2YCUsrZYmwEyfXCKSei1yA4/2lt9ICORMIb4qhw==" workbookSaltValue="76Vr6oXi3MX8s3RKGQ09mQ==" workbookSpinCount="100000" lockStructure="1"/>
  <bookViews>
    <workbookView xWindow="-28815" yWindow="-16440" windowWidth="29040" windowHeight="15840" xr2:uid="{00000000-000D-0000-FFFF-FFFF00000000}"/>
  </bookViews>
  <sheets>
    <sheet name="Calc" sheetId="1" r:id="rId1"/>
    <sheet name="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2" l="1"/>
  <c r="A51" i="2" s="1"/>
  <c r="B34" i="2" l="1"/>
  <c r="B32" i="2"/>
  <c r="B31" i="2"/>
  <c r="H16" i="2"/>
  <c r="A49" i="2" l="1"/>
  <c r="A50" i="2"/>
  <c r="A48" i="2"/>
  <c r="B29" i="2"/>
  <c r="E30" i="1" l="1"/>
  <c r="B30" i="2"/>
  <c r="A47" i="2" s="1"/>
  <c r="B30" i="1"/>
  <c r="B28" i="2"/>
  <c r="A45" i="2" s="1"/>
  <c r="B26" i="2"/>
  <c r="A41" i="2" l="1"/>
  <c r="A44" i="2"/>
  <c r="A46" i="2"/>
  <c r="E29" i="1"/>
  <c r="A42" i="2"/>
  <c r="H13" i="1"/>
  <c r="H15" i="1"/>
  <c r="B29" i="1"/>
  <c r="B33" i="2"/>
  <c r="A43" i="2" s="1"/>
  <c r="B54" i="2" l="1"/>
  <c r="G25" i="1" s="1"/>
  <c r="H14" i="1"/>
</calcChain>
</file>

<file path=xl/sharedStrings.xml><?xml version="1.0" encoding="utf-8"?>
<sst xmlns="http://schemas.openxmlformats.org/spreadsheetml/2006/main" count="140" uniqueCount="82">
  <si>
    <t>Echo Power Supply Calculator</t>
  </si>
  <si>
    <t>Control Products</t>
  </si>
  <si>
    <t>Output Products</t>
  </si>
  <si>
    <t>Inspire 1 Button</t>
  </si>
  <si>
    <t>Inspire 2 Button</t>
  </si>
  <si>
    <t>Inspire 4 Button</t>
  </si>
  <si>
    <t>Inspire 6 Button</t>
  </si>
  <si>
    <t>Inspire 8 Button</t>
  </si>
  <si>
    <t>Inspire 4 Btn Fader</t>
  </si>
  <si>
    <t>5 Button Preset</t>
  </si>
  <si>
    <t>10 Button Preset</t>
  </si>
  <si>
    <t>Keyswitch Station</t>
  </si>
  <si>
    <t>Dual Tech 1 Button</t>
  </si>
  <si>
    <t>Dual Tech 2 Button</t>
  </si>
  <si>
    <t>Power Supplies</t>
  </si>
  <si>
    <t>PIR Occupancy Sensor</t>
  </si>
  <si>
    <t>Light Sensor</t>
  </si>
  <si>
    <t>Dual Tech Ceiling Sensor</t>
  </si>
  <si>
    <t>EchoAccess Interface</t>
  </si>
  <si>
    <t>TimeClock</t>
  </si>
  <si>
    <t>Contact Interface - Input</t>
  </si>
  <si>
    <t>Contact Interface - Output</t>
  </si>
  <si>
    <t>Demand Response Interface</t>
  </si>
  <si>
    <t>BACnet Interface</t>
  </si>
  <si>
    <t>Use PoE?</t>
  </si>
  <si>
    <t>1 Zone Relay Controller Gen 2</t>
  </si>
  <si>
    <t>2 Zone Relay Controller Gen 2</t>
  </si>
  <si>
    <t>1 Zone 0-10V Controller Gen 2</t>
  </si>
  <si>
    <t>2 Zone 0-10V Controller Gen 2</t>
  </si>
  <si>
    <t>1 Zone SmartSpace Controller Gen 2</t>
  </si>
  <si>
    <t>2 Zone SmartSpace Controller Gen 2</t>
  </si>
  <si>
    <t>120V Phase Adaptive Dimmer Gen 2</t>
  </si>
  <si>
    <t>277V Phase Adaptive Dimmer Gen 2</t>
  </si>
  <si>
    <t>4 Zone Room Controller Gen 2</t>
  </si>
  <si>
    <t>8 Zone Room Controller Gen 2</t>
  </si>
  <si>
    <t>4 Zone Room Controller w/ TC Gen 2</t>
  </si>
  <si>
    <t>8 Zone Room Controller w/ TC Gen 2</t>
  </si>
  <si>
    <t>Echo Relay Panel Feedthrough</t>
  </si>
  <si>
    <t>DMX Scene Controller</t>
  </si>
  <si>
    <t>Echo-Echoflex Interface</t>
  </si>
  <si>
    <t>EchoTouch</t>
  </si>
  <si>
    <t>E-SPS</t>
  </si>
  <si>
    <t>E-APS (Aux Power Only)</t>
  </si>
  <si>
    <t>Use Room Controller Power Supply</t>
  </si>
  <si>
    <t>E-SPS-DIN</t>
  </si>
  <si>
    <t>E-SPM-WM</t>
  </si>
  <si>
    <t>E-SPM-WM-A</t>
  </si>
  <si>
    <t>E-SPM-RM</t>
  </si>
  <si>
    <t>E-SPM-RM-A</t>
  </si>
  <si>
    <t xml:space="preserve">Special </t>
  </si>
  <si>
    <t>Echo Expansion Bridge</t>
  </si>
  <si>
    <t>Aux</t>
  </si>
  <si>
    <t>Aux Required:</t>
  </si>
  <si>
    <t>Control Units Required:</t>
  </si>
  <si>
    <t>Output Units Required:</t>
  </si>
  <si>
    <t>PoE?</t>
  </si>
  <si>
    <t>Used?</t>
  </si>
  <si>
    <t>Output Units Provided:</t>
  </si>
  <si>
    <t>Control Units Provided:</t>
  </si>
  <si>
    <t>Status:</t>
  </si>
  <si>
    <t>Issues:</t>
  </si>
  <si>
    <t>Not enough Auxilary Power provided, add more or larger Auxiliary Power Supplies</t>
  </si>
  <si>
    <t>Aux Provided:</t>
  </si>
  <si>
    <t>TimeClock (Max 1)</t>
  </si>
  <si>
    <t>BACnet Interface (Max 1)</t>
  </si>
  <si>
    <t>Too many Elaho Control Products, reduce number of devices</t>
  </si>
  <si>
    <t>Too many Elaho Output Products, reduce number of devices</t>
  </si>
  <si>
    <t>Too many Elaho Control Products, add more Elaho Station Power Supplies</t>
  </si>
  <si>
    <t>Too many Elaho Output Products, add more Elaho Station Power Supplies</t>
  </si>
  <si>
    <t>Too many Elaho Control Products, add an Elaho Expansion Bridge</t>
  </si>
  <si>
    <t>Too many Elaho Output Products, add an Elaho Expansion Bridge</t>
  </si>
  <si>
    <t>Please add an Elaho Station Power Supply</t>
  </si>
  <si>
    <t>Too many Elaho Station Power Supplies. Please reduce or add an Elaho Expansion Bridge</t>
  </si>
  <si>
    <t>Too many Elaho Station Power Supplies, please reduce</t>
  </si>
  <si>
    <t>Elaho System is okay</t>
  </si>
  <si>
    <t>ElahoAccess Interface</t>
  </si>
  <si>
    <t>ElahoTouch</t>
  </si>
  <si>
    <t>Elaho Relay Panel Feedthrough</t>
  </si>
  <si>
    <t>Elaho-Echoflex Interface</t>
  </si>
  <si>
    <t>number of timeclocks</t>
  </si>
  <si>
    <t>Too many Elaho TimeClocks</t>
  </si>
  <si>
    <t>Elaho Power Supply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</si>
</sst>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3" borderId="3" applyNumberFormat="0" applyAlignment="0" applyProtection="0"/>
    <xf numFmtId="0" fontId="4" fillId="4" borderId="0" applyNumberFormat="0" applyBorder="0" applyAlignment="0" applyProtection="0"/>
  </cellStyleXfs>
  <cellXfs count="13">
    <xf numFmtId="0" fontId="0" fillId="0" borderId="0" xfId="0"/>
    <xf numFmtId="0" fontId="2" fillId="2" borderId="2" xfId="2"/>
    <xf numFmtId="0" fontId="3" fillId="3" borderId="3" xfId="3"/>
    <xf numFmtId="0" fontId="3" fillId="3" borderId="3" xfId="3" applyAlignment="1">
      <alignment horizontal="right"/>
    </xf>
    <xf numFmtId="0" fontId="0" fillId="0" borderId="0" xfId="0" applyAlignment="1"/>
    <xf numFmtId="0" fontId="3" fillId="3" borderId="0" xfId="3" applyBorder="1"/>
    <xf numFmtId="0" fontId="3" fillId="3" borderId="4" xfId="3" applyBorder="1"/>
    <xf numFmtId="0" fontId="2" fillId="2" borderId="2" xfId="2" applyProtection="1">
      <protection locked="0"/>
    </xf>
    <xf numFmtId="1" fontId="2" fillId="2" borderId="2" xfId="2" applyNumberFormat="1" applyProtection="1">
      <protection locked="0"/>
    </xf>
    <xf numFmtId="0" fontId="1" fillId="0" borderId="1" xfId="1" applyAlignment="1">
      <alignment horizontal="center"/>
    </xf>
    <xf numFmtId="0" fontId="0" fillId="0" borderId="0" xfId="0" applyAlignment="1">
      <alignment horizontal="center"/>
    </xf>
    <xf numFmtId="0" fontId="4" fillId="4" borderId="0" xfId="4" applyAlignment="1">
      <alignment horizontal="center" vertical="center" wrapText="1"/>
    </xf>
    <xf numFmtId="1" fontId="0" fillId="0" borderId="0" xfId="0" applyNumberFormat="1"/>
  </cellXfs>
  <cellStyles count="5">
    <cellStyle name="Bad" xfId="4" builtinId="27"/>
    <cellStyle name="Heading 1" xfId="1" builtinId="16"/>
    <cellStyle name="Input" xfId="2" builtinId="20"/>
    <cellStyle name="Normal" xfId="0" builtinId="0"/>
    <cellStyle name="Output" xfId="3" builtinId="2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Data!$B$23" lockText="1" noThreeD="1"/>
</file>

<file path=xl/ctrlProps/ctrlProp2.xml><?xml version="1.0" encoding="utf-8"?>
<formControlPr xmlns="http://schemas.microsoft.com/office/spreadsheetml/2009/9/main" objectType="CheckBox" fmlaLink="Data!$E$21" lockText="1" noThreeD="1"/>
</file>

<file path=xl/ctrlProps/ctrlProp3.xml><?xml version="1.0" encoding="utf-8"?>
<formControlPr xmlns="http://schemas.microsoft.com/office/spreadsheetml/2009/9/main" objectType="CheckBox" fmlaLink="Data!$H$23" lockText="1" noThreeD="1"/>
</file>

<file path=xl/ctrlProps/ctrlProp4.xml><?xml version="1.0" encoding="utf-8"?>
<formControlPr xmlns="http://schemas.microsoft.com/office/spreadsheetml/2009/9/main" objectType="CheckBox" fmlaLink="Data!$H$2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180975</xdr:rowOff>
        </xdr:from>
        <xdr:to>
          <xdr:col>1</xdr:col>
          <xdr:colOff>514350</xdr:colOff>
          <xdr:row>23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171450</xdr:rowOff>
        </xdr:from>
        <xdr:to>
          <xdr:col>4</xdr:col>
          <xdr:colOff>514350</xdr:colOff>
          <xdr:row>21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180975</xdr:rowOff>
        </xdr:from>
        <xdr:to>
          <xdr:col>1</xdr:col>
          <xdr:colOff>514350</xdr:colOff>
          <xdr:row>26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171450</xdr:rowOff>
        </xdr:from>
        <xdr:to>
          <xdr:col>1</xdr:col>
          <xdr:colOff>514350</xdr:colOff>
          <xdr:row>27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0"/>
  <sheetViews>
    <sheetView tabSelected="1" workbookViewId="0">
      <selection activeCell="B11" sqref="B11"/>
    </sheetView>
  </sheetViews>
  <sheetFormatPr defaultRowHeight="15" x14ac:dyDescent="0.25"/>
  <cols>
    <col min="1" max="1" width="26.42578125" bestFit="1" customWidth="1"/>
    <col min="4" max="4" width="33.140625" bestFit="1" customWidth="1"/>
    <col min="7" max="7" width="32.5703125" bestFit="1" customWidth="1"/>
  </cols>
  <sheetData>
    <row r="1" spans="1:8" ht="20.25" thickBot="1" x14ac:dyDescent="0.35">
      <c r="A1" s="9" t="s">
        <v>81</v>
      </c>
      <c r="B1" s="9"/>
      <c r="C1" s="9"/>
      <c r="D1" s="9"/>
      <c r="E1" s="9"/>
      <c r="F1" s="9"/>
      <c r="G1" s="9"/>
      <c r="H1" s="9"/>
    </row>
    <row r="2" spans="1:8" ht="15.75" thickTop="1" x14ac:dyDescent="0.25"/>
    <row r="3" spans="1:8" x14ac:dyDescent="0.25">
      <c r="A3" s="10" t="s">
        <v>1</v>
      </c>
      <c r="B3" s="10"/>
      <c r="D3" s="10" t="s">
        <v>2</v>
      </c>
      <c r="E3" s="10"/>
      <c r="G3" s="10" t="s">
        <v>14</v>
      </c>
      <c r="H3" s="10"/>
    </row>
    <row r="4" spans="1:8" x14ac:dyDescent="0.25">
      <c r="A4" s="2" t="s">
        <v>3</v>
      </c>
      <c r="B4" s="7"/>
      <c r="D4" s="2" t="s">
        <v>25</v>
      </c>
      <c r="E4" s="7"/>
      <c r="G4" s="2" t="s">
        <v>41</v>
      </c>
      <c r="H4" s="7"/>
    </row>
    <row r="5" spans="1:8" x14ac:dyDescent="0.25">
      <c r="A5" s="2" t="s">
        <v>4</v>
      </c>
      <c r="B5" s="7"/>
      <c r="D5" s="2" t="s">
        <v>26</v>
      </c>
      <c r="E5" s="7"/>
      <c r="G5" s="2" t="s">
        <v>42</v>
      </c>
      <c r="H5" s="7"/>
    </row>
    <row r="6" spans="1:8" x14ac:dyDescent="0.25">
      <c r="A6" s="2" t="s">
        <v>5</v>
      </c>
      <c r="B6" s="7"/>
      <c r="D6" s="2" t="s">
        <v>27</v>
      </c>
      <c r="E6" s="7"/>
      <c r="G6" s="2" t="s">
        <v>43</v>
      </c>
      <c r="H6" s="7"/>
    </row>
    <row r="7" spans="1:8" x14ac:dyDescent="0.25">
      <c r="A7" s="2" t="s">
        <v>6</v>
      </c>
      <c r="B7" s="8"/>
      <c r="D7" s="2" t="s">
        <v>28</v>
      </c>
      <c r="E7" s="7"/>
      <c r="G7" s="2" t="s">
        <v>44</v>
      </c>
      <c r="H7" s="7"/>
    </row>
    <row r="8" spans="1:8" x14ac:dyDescent="0.25">
      <c r="A8" s="2" t="s">
        <v>7</v>
      </c>
      <c r="B8" s="8"/>
      <c r="D8" s="2" t="s">
        <v>29</v>
      </c>
      <c r="E8" s="7"/>
      <c r="G8" s="2" t="s">
        <v>45</v>
      </c>
      <c r="H8" s="7"/>
    </row>
    <row r="9" spans="1:8" x14ac:dyDescent="0.25">
      <c r="A9" s="2" t="s">
        <v>8</v>
      </c>
      <c r="B9" s="8"/>
      <c r="D9" s="2" t="s">
        <v>30</v>
      </c>
      <c r="E9" s="7"/>
      <c r="G9" s="2" t="s">
        <v>46</v>
      </c>
      <c r="H9" s="7"/>
    </row>
    <row r="10" spans="1:8" x14ac:dyDescent="0.25">
      <c r="A10" s="2" t="s">
        <v>9</v>
      </c>
      <c r="B10" s="8"/>
      <c r="D10" s="2" t="s">
        <v>31</v>
      </c>
      <c r="E10" s="7"/>
      <c r="G10" s="2" t="s">
        <v>47</v>
      </c>
      <c r="H10" s="7"/>
    </row>
    <row r="11" spans="1:8" x14ac:dyDescent="0.25">
      <c r="A11" s="2" t="s">
        <v>10</v>
      </c>
      <c r="B11" s="8"/>
      <c r="D11" s="2" t="s">
        <v>32</v>
      </c>
      <c r="E11" s="7"/>
      <c r="G11" s="2" t="s">
        <v>48</v>
      </c>
      <c r="H11" s="7"/>
    </row>
    <row r="12" spans="1:8" x14ac:dyDescent="0.25">
      <c r="A12" s="2" t="s">
        <v>11</v>
      </c>
      <c r="B12" s="8"/>
      <c r="D12" s="2" t="s">
        <v>33</v>
      </c>
      <c r="E12" s="7"/>
    </row>
    <row r="13" spans="1:8" x14ac:dyDescent="0.25">
      <c r="A13" s="2" t="s">
        <v>12</v>
      </c>
      <c r="B13" s="8"/>
      <c r="D13" s="2" t="s">
        <v>34</v>
      </c>
      <c r="E13" s="7"/>
      <c r="G13" s="5" t="s">
        <v>58</v>
      </c>
      <c r="H13">
        <f>Data!B32</f>
        <v>0</v>
      </c>
    </row>
    <row r="14" spans="1:8" x14ac:dyDescent="0.25">
      <c r="A14" s="2" t="s">
        <v>13</v>
      </c>
      <c r="B14" s="8"/>
      <c r="D14" s="2" t="s">
        <v>35</v>
      </c>
      <c r="E14" s="7"/>
      <c r="G14" s="5" t="s">
        <v>57</v>
      </c>
      <c r="H14">
        <f>Data!B33</f>
        <v>0</v>
      </c>
    </row>
    <row r="15" spans="1:8" x14ac:dyDescent="0.25">
      <c r="A15" s="2" t="s">
        <v>15</v>
      </c>
      <c r="B15" s="8"/>
      <c r="D15" s="2" t="s">
        <v>36</v>
      </c>
      <c r="E15" s="7"/>
      <c r="G15" s="5" t="s">
        <v>62</v>
      </c>
      <c r="H15">
        <f>Data!B34</f>
        <v>0</v>
      </c>
    </row>
    <row r="16" spans="1:8" x14ac:dyDescent="0.25">
      <c r="A16" s="2" t="s">
        <v>16</v>
      </c>
      <c r="B16" s="8"/>
      <c r="D16" s="2" t="s">
        <v>77</v>
      </c>
      <c r="E16" s="7"/>
    </row>
    <row r="17" spans="1:8" x14ac:dyDescent="0.25">
      <c r="A17" s="2" t="s">
        <v>17</v>
      </c>
      <c r="B17" s="8"/>
      <c r="D17" s="2" t="s">
        <v>38</v>
      </c>
      <c r="E17" s="7"/>
    </row>
    <row r="18" spans="1:8" x14ac:dyDescent="0.25">
      <c r="A18" s="2" t="s">
        <v>75</v>
      </c>
      <c r="B18" s="8"/>
      <c r="D18" s="2" t="s">
        <v>78</v>
      </c>
      <c r="E18" s="7"/>
    </row>
    <row r="19" spans="1:8" x14ac:dyDescent="0.25">
      <c r="A19" s="2" t="s">
        <v>63</v>
      </c>
      <c r="B19" s="8"/>
      <c r="D19" s="2" t="s">
        <v>21</v>
      </c>
      <c r="E19" s="7"/>
    </row>
    <row r="20" spans="1:8" x14ac:dyDescent="0.25">
      <c r="A20" s="2" t="s">
        <v>20</v>
      </c>
      <c r="B20" s="8"/>
      <c r="D20" s="2" t="s">
        <v>76</v>
      </c>
      <c r="E20" s="7"/>
    </row>
    <row r="21" spans="1:8" x14ac:dyDescent="0.25">
      <c r="A21" s="2" t="s">
        <v>22</v>
      </c>
      <c r="B21" s="8"/>
      <c r="D21" s="3" t="s">
        <v>24</v>
      </c>
      <c r="E21" s="1"/>
    </row>
    <row r="22" spans="1:8" x14ac:dyDescent="0.25">
      <c r="A22" s="2" t="s">
        <v>64</v>
      </c>
      <c r="B22" s="8"/>
    </row>
    <row r="23" spans="1:8" x14ac:dyDescent="0.25">
      <c r="A23" s="3" t="s">
        <v>24</v>
      </c>
      <c r="B23" s="1"/>
    </row>
    <row r="24" spans="1:8" x14ac:dyDescent="0.25">
      <c r="G24" s="10" t="s">
        <v>59</v>
      </c>
      <c r="H24" s="10"/>
    </row>
    <row r="25" spans="1:8" x14ac:dyDescent="0.25">
      <c r="A25" s="10" t="s">
        <v>49</v>
      </c>
      <c r="B25" s="10"/>
      <c r="G25" s="11" t="str">
        <f>Data!B54</f>
        <v>Please add an Elaho Station Power Supply</v>
      </c>
      <c r="H25" s="11"/>
    </row>
    <row r="26" spans="1:8" x14ac:dyDescent="0.25">
      <c r="A26" s="2" t="s">
        <v>50</v>
      </c>
      <c r="B26" s="1"/>
      <c r="G26" s="11"/>
      <c r="H26" s="11"/>
    </row>
    <row r="27" spans="1:8" x14ac:dyDescent="0.25">
      <c r="A27" s="3" t="s">
        <v>24</v>
      </c>
      <c r="B27" s="1"/>
      <c r="G27" s="11"/>
      <c r="H27" s="11"/>
    </row>
    <row r="28" spans="1:8" x14ac:dyDescent="0.25">
      <c r="G28" s="11"/>
      <c r="H28" s="11"/>
    </row>
    <row r="29" spans="1:8" x14ac:dyDescent="0.25">
      <c r="A29" s="5" t="s">
        <v>53</v>
      </c>
      <c r="B29">
        <f>Data!B28</f>
        <v>0</v>
      </c>
      <c r="D29" s="5" t="s">
        <v>54</v>
      </c>
      <c r="E29">
        <f>Data!B30</f>
        <v>0</v>
      </c>
      <c r="G29" s="11"/>
      <c r="H29" s="11"/>
    </row>
    <row r="30" spans="1:8" x14ac:dyDescent="0.25">
      <c r="A30" s="5" t="s">
        <v>52</v>
      </c>
      <c r="B30">
        <f>Data!B29</f>
        <v>0</v>
      </c>
      <c r="D30" s="5" t="s">
        <v>52</v>
      </c>
      <c r="E30">
        <f>Data!B31</f>
        <v>0</v>
      </c>
    </row>
  </sheetData>
  <sheetProtection algorithmName="SHA-512" hashValue="Y22SHGPTYnzUb9hHM1HgQpQyNhnKeNS3eemW0d4KZ2V9+tBoKOmImFR71AwDfm91GRYLUkOVc/IpCx0cn3bXfA==" saltValue="8cnQQJ8H5SO5Fbj4rMljSg==" spinCount="100000" sheet="1" objects="1" scenarios="1" selectLockedCells="1"/>
  <mergeCells count="7">
    <mergeCell ref="A1:H1"/>
    <mergeCell ref="A25:B25"/>
    <mergeCell ref="G25:H29"/>
    <mergeCell ref="G24:H24"/>
    <mergeCell ref="A3:B3"/>
    <mergeCell ref="D3:E3"/>
    <mergeCell ref="G3:H3"/>
  </mergeCells>
  <dataValidations count="3">
    <dataValidation type="whole" allowBlank="1" showInputMessage="1" showErrorMessage="1" sqref="B4:B18 B20:B21" xr:uid="{00000000-0002-0000-0000-000000000000}">
      <formula1>0</formula1>
      <formula2>64</formula2>
    </dataValidation>
    <dataValidation type="whole" allowBlank="1" showInputMessage="1" showErrorMessage="1" sqref="B22" xr:uid="{00000000-0002-0000-0000-000001000000}">
      <formula1>0</formula1>
      <formula2>1</formula2>
    </dataValidation>
    <dataValidation type="whole" allowBlank="1" showInputMessage="1" showErrorMessage="1" errorTitle="Too Many TimeClocks" error="Only one TimeClock is allowed per system." sqref="B19 E14 E15" xr:uid="{36F2E15C-58F1-4C65-B4B7-6D6B2313FBBF}">
      <formula1>0</formula1>
      <formula2>1</formula2>
    </dataValidation>
  </dataValidation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180975</xdr:rowOff>
                  </from>
                  <to>
                    <xdr:col>1</xdr:col>
                    <xdr:colOff>514350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171450</xdr:rowOff>
                  </from>
                  <to>
                    <xdr:col>4</xdr:col>
                    <xdr:colOff>514350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180975</xdr:rowOff>
                  </from>
                  <to>
                    <xdr:col>1</xdr:col>
                    <xdr:colOff>514350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171450</xdr:rowOff>
                  </from>
                  <to>
                    <xdr:col>1</xdr:col>
                    <xdr:colOff>514350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65DF0E-6B8E-4CC0-9E23-4016430B7E69}">
            <xm:f>Data!$B$52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G25:H29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6"/>
  <sheetViews>
    <sheetView topLeftCell="A22" workbookViewId="0">
      <selection activeCell="B55" sqref="B55"/>
    </sheetView>
  </sheetViews>
  <sheetFormatPr defaultRowHeight="15" x14ac:dyDescent="0.25"/>
  <cols>
    <col min="1" max="1" width="26.42578125" bestFit="1" customWidth="1"/>
    <col min="4" max="4" width="33.5703125" bestFit="1" customWidth="1"/>
    <col min="7" max="7" width="32.7109375" bestFit="1" customWidth="1"/>
  </cols>
  <sheetData>
    <row r="1" spans="1:8" ht="20.25" thickBot="1" x14ac:dyDescent="0.35">
      <c r="A1" s="9" t="s">
        <v>0</v>
      </c>
      <c r="B1" s="9"/>
      <c r="C1" s="9"/>
      <c r="D1" s="9"/>
      <c r="E1" s="9"/>
      <c r="F1" s="9"/>
      <c r="G1" s="9"/>
      <c r="H1" s="9"/>
    </row>
    <row r="2" spans="1:8" ht="15.75" thickTop="1" x14ac:dyDescent="0.25"/>
    <row r="3" spans="1:8" x14ac:dyDescent="0.25">
      <c r="A3" s="4" t="s">
        <v>1</v>
      </c>
      <c r="B3" t="s">
        <v>51</v>
      </c>
      <c r="D3" s="4" t="s">
        <v>2</v>
      </c>
      <c r="E3" s="4" t="s">
        <v>51</v>
      </c>
      <c r="F3" s="4"/>
      <c r="G3" s="4" t="s">
        <v>14</v>
      </c>
      <c r="H3" s="4" t="s">
        <v>51</v>
      </c>
    </row>
    <row r="4" spans="1:8" x14ac:dyDescent="0.25">
      <c r="A4" s="2" t="s">
        <v>3</v>
      </c>
      <c r="B4" s="1">
        <v>0</v>
      </c>
      <c r="C4" s="1"/>
      <c r="D4" s="2" t="s">
        <v>25</v>
      </c>
      <c r="E4" s="1">
        <v>0</v>
      </c>
      <c r="F4" s="1"/>
      <c r="G4" s="2" t="s">
        <v>41</v>
      </c>
      <c r="H4" s="1">
        <v>0</v>
      </c>
    </row>
    <row r="5" spans="1:8" x14ac:dyDescent="0.25">
      <c r="A5" s="2" t="s">
        <v>4</v>
      </c>
      <c r="B5" s="1">
        <v>0</v>
      </c>
      <c r="C5" s="1"/>
      <c r="D5" s="2" t="s">
        <v>26</v>
      </c>
      <c r="E5" s="1">
        <v>0</v>
      </c>
      <c r="F5" s="1"/>
      <c r="G5" s="2" t="s">
        <v>42</v>
      </c>
      <c r="H5" s="1">
        <v>160</v>
      </c>
    </row>
    <row r="6" spans="1:8" x14ac:dyDescent="0.25">
      <c r="A6" s="2" t="s">
        <v>5</v>
      </c>
      <c r="B6" s="1">
        <v>0</v>
      </c>
      <c r="C6" s="1"/>
      <c r="D6" s="2" t="s">
        <v>27</v>
      </c>
      <c r="E6" s="1">
        <v>0</v>
      </c>
      <c r="F6" s="1"/>
      <c r="G6" s="2" t="s">
        <v>43</v>
      </c>
      <c r="H6" s="1">
        <v>0</v>
      </c>
    </row>
    <row r="7" spans="1:8" x14ac:dyDescent="0.25">
      <c r="A7" s="2" t="s">
        <v>6</v>
      </c>
      <c r="B7" s="1">
        <v>0</v>
      </c>
      <c r="C7" s="1"/>
      <c r="D7" s="2" t="s">
        <v>28</v>
      </c>
      <c r="E7" s="1">
        <v>0</v>
      </c>
      <c r="F7" s="1"/>
      <c r="G7" s="2" t="s">
        <v>44</v>
      </c>
      <c r="H7" s="1">
        <v>1500</v>
      </c>
    </row>
    <row r="8" spans="1:8" x14ac:dyDescent="0.25">
      <c r="A8" s="2" t="s">
        <v>7</v>
      </c>
      <c r="B8" s="1">
        <v>0</v>
      </c>
      <c r="C8" s="1"/>
      <c r="D8" s="2" t="s">
        <v>29</v>
      </c>
      <c r="E8" s="1">
        <v>0</v>
      </c>
      <c r="F8" s="1"/>
      <c r="G8" s="2" t="s">
        <v>45</v>
      </c>
      <c r="H8" s="1">
        <v>0</v>
      </c>
    </row>
    <row r="9" spans="1:8" x14ac:dyDescent="0.25">
      <c r="A9" s="2" t="s">
        <v>8</v>
      </c>
      <c r="B9" s="1">
        <v>0</v>
      </c>
      <c r="C9" s="1"/>
      <c r="D9" s="2" t="s">
        <v>30</v>
      </c>
      <c r="E9" s="1">
        <v>0</v>
      </c>
      <c r="F9" s="1"/>
      <c r="G9" s="2" t="s">
        <v>46</v>
      </c>
      <c r="H9" s="1">
        <v>1500</v>
      </c>
    </row>
    <row r="10" spans="1:8" x14ac:dyDescent="0.25">
      <c r="A10" s="2" t="s">
        <v>9</v>
      </c>
      <c r="B10" s="1">
        <v>0</v>
      </c>
      <c r="C10" s="1"/>
      <c r="D10" s="2" t="s">
        <v>31</v>
      </c>
      <c r="E10" s="1">
        <v>0</v>
      </c>
      <c r="F10" s="1"/>
      <c r="G10" s="2" t="s">
        <v>47</v>
      </c>
      <c r="H10" s="1">
        <v>0</v>
      </c>
    </row>
    <row r="11" spans="1:8" x14ac:dyDescent="0.25">
      <c r="A11" s="2" t="s">
        <v>10</v>
      </c>
      <c r="B11" s="1">
        <v>0</v>
      </c>
      <c r="C11" s="1"/>
      <c r="D11" s="2" t="s">
        <v>32</v>
      </c>
      <c r="E11" s="1">
        <v>0</v>
      </c>
      <c r="F11" s="1"/>
      <c r="G11" s="2" t="s">
        <v>48</v>
      </c>
      <c r="H11" s="1">
        <v>1500</v>
      </c>
    </row>
    <row r="12" spans="1:8" x14ac:dyDescent="0.25">
      <c r="A12" s="2" t="s">
        <v>11</v>
      </c>
      <c r="B12" s="1">
        <v>0</v>
      </c>
      <c r="C12" s="1"/>
      <c r="D12" s="2" t="s">
        <v>33</v>
      </c>
      <c r="E12" s="1">
        <v>0</v>
      </c>
      <c r="F12" s="1"/>
    </row>
    <row r="13" spans="1:8" x14ac:dyDescent="0.25">
      <c r="A13" s="2" t="s">
        <v>12</v>
      </c>
      <c r="B13" s="1">
        <v>0</v>
      </c>
      <c r="C13" s="1"/>
      <c r="D13" s="2" t="s">
        <v>34</v>
      </c>
      <c r="E13" s="1">
        <v>0</v>
      </c>
      <c r="F13" s="1"/>
    </row>
    <row r="14" spans="1:8" x14ac:dyDescent="0.25">
      <c r="A14" s="2" t="s">
        <v>13</v>
      </c>
      <c r="B14" s="1">
        <v>0</v>
      </c>
      <c r="C14" s="1"/>
      <c r="D14" s="2" t="s">
        <v>35</v>
      </c>
      <c r="E14" s="1">
        <v>0</v>
      </c>
      <c r="F14" s="1"/>
    </row>
    <row r="15" spans="1:8" x14ac:dyDescent="0.25">
      <c r="A15" s="2" t="s">
        <v>15</v>
      </c>
      <c r="B15" s="1">
        <v>0</v>
      </c>
      <c r="C15" s="1"/>
      <c r="D15" s="2" t="s">
        <v>36</v>
      </c>
      <c r="E15" s="1">
        <v>0</v>
      </c>
      <c r="F15" s="1"/>
    </row>
    <row r="16" spans="1:8" x14ac:dyDescent="0.25">
      <c r="A16" s="2" t="s">
        <v>16</v>
      </c>
      <c r="B16" s="1">
        <v>0</v>
      </c>
      <c r="C16" s="1"/>
      <c r="D16" s="2" t="s">
        <v>37</v>
      </c>
      <c r="E16" s="1">
        <v>0</v>
      </c>
      <c r="F16" s="1"/>
      <c r="H16">
        <f>(SUM(H4,H6)*6)+(SUM(H7:H11)*16)</f>
        <v>72000</v>
      </c>
    </row>
    <row r="17" spans="1:8" x14ac:dyDescent="0.25">
      <c r="A17" s="2" t="s">
        <v>17</v>
      </c>
      <c r="B17" s="1">
        <v>0</v>
      </c>
      <c r="C17" s="1"/>
      <c r="D17" s="2" t="s">
        <v>38</v>
      </c>
      <c r="E17" s="1">
        <v>150</v>
      </c>
      <c r="F17" s="1"/>
    </row>
    <row r="18" spans="1:8" x14ac:dyDescent="0.25">
      <c r="A18" s="2" t="s">
        <v>18</v>
      </c>
      <c r="B18" s="1">
        <v>50</v>
      </c>
      <c r="C18" s="1"/>
      <c r="D18" s="2" t="s">
        <v>39</v>
      </c>
      <c r="E18" s="1">
        <v>50</v>
      </c>
      <c r="F18" s="1"/>
    </row>
    <row r="19" spans="1:8" x14ac:dyDescent="0.25">
      <c r="A19" s="2" t="s">
        <v>19</v>
      </c>
      <c r="B19" s="1">
        <v>40</v>
      </c>
      <c r="C19" s="1"/>
      <c r="D19" s="2" t="s">
        <v>21</v>
      </c>
      <c r="E19" s="1">
        <v>40</v>
      </c>
      <c r="F19" s="1"/>
    </row>
    <row r="20" spans="1:8" x14ac:dyDescent="0.25">
      <c r="A20" s="2" t="s">
        <v>20</v>
      </c>
      <c r="B20" s="1">
        <v>40</v>
      </c>
      <c r="C20" s="1"/>
      <c r="D20" s="2" t="s">
        <v>40</v>
      </c>
      <c r="E20" s="1">
        <v>400</v>
      </c>
      <c r="F20" s="1"/>
    </row>
    <row r="21" spans="1:8" x14ac:dyDescent="0.25">
      <c r="A21" s="2" t="s">
        <v>22</v>
      </c>
      <c r="B21" s="1">
        <v>40</v>
      </c>
      <c r="C21" s="1"/>
      <c r="D21" s="6" t="s">
        <v>55</v>
      </c>
      <c r="E21" t="b">
        <v>0</v>
      </c>
      <c r="G21" t="s">
        <v>49</v>
      </c>
    </row>
    <row r="22" spans="1:8" x14ac:dyDescent="0.25">
      <c r="A22" s="2" t="s">
        <v>23</v>
      </c>
      <c r="B22" s="1">
        <v>100</v>
      </c>
      <c r="C22" s="1"/>
      <c r="G22" s="2" t="s">
        <v>50</v>
      </c>
      <c r="H22" s="1">
        <v>100</v>
      </c>
    </row>
    <row r="23" spans="1:8" x14ac:dyDescent="0.25">
      <c r="A23" s="6" t="s">
        <v>55</v>
      </c>
      <c r="B23" t="b">
        <v>0</v>
      </c>
      <c r="G23" t="s">
        <v>56</v>
      </c>
      <c r="H23" t="b">
        <v>0</v>
      </c>
    </row>
    <row r="24" spans="1:8" x14ac:dyDescent="0.25">
      <c r="G24" t="s">
        <v>55</v>
      </c>
      <c r="H24" t="b">
        <v>0</v>
      </c>
    </row>
    <row r="26" spans="1:8" x14ac:dyDescent="0.25">
      <c r="B26">
        <f>SUM(B18*Data!B18,B19*Data!B19,B20*Data!B20,B21*Data!B21,(IF(Data!B23,B22*Data!B22,0)))</f>
        <v>7300</v>
      </c>
    </row>
    <row r="28" spans="1:8" x14ac:dyDescent="0.25">
      <c r="A28" s="5" t="s">
        <v>53</v>
      </c>
      <c r="B28">
        <f>SUM(Calc!B4:B22)</f>
        <v>0</v>
      </c>
    </row>
    <row r="29" spans="1:8" x14ac:dyDescent="0.25">
      <c r="A29" s="5" t="s">
        <v>52</v>
      </c>
      <c r="B29">
        <f>SUM(Calc!B18*B18,Calc!B19*B19,Calc!B20*B20,Calc!B21*B21,IF(NOT(B23),Calc!B22*B22,0),IF(H23,IF(H24,0,H22),0))</f>
        <v>0</v>
      </c>
    </row>
    <row r="30" spans="1:8" x14ac:dyDescent="0.25">
      <c r="A30" s="5" t="s">
        <v>54</v>
      </c>
      <c r="B30">
        <f>SUM(Calc!E4:E20)</f>
        <v>0</v>
      </c>
    </row>
    <row r="31" spans="1:8" x14ac:dyDescent="0.25">
      <c r="A31" s="5" t="s">
        <v>52</v>
      </c>
      <c r="B31">
        <f>SUM(Calc!E17*Data!E17,Calc!E18*Data!E18,Calc!E19*Data!E19,IF(NOT(Data!E21),Calc!E20*Data!E20,0))</f>
        <v>0</v>
      </c>
    </row>
    <row r="32" spans="1:8" x14ac:dyDescent="0.25">
      <c r="A32" s="5" t="s">
        <v>58</v>
      </c>
      <c r="B32">
        <f>(SUM(Calc!H4,Calc!H6)*6)+(SUM(Calc!H7:H11)*16)</f>
        <v>0</v>
      </c>
    </row>
    <row r="33" spans="1:7" x14ac:dyDescent="0.25">
      <c r="A33" s="5" t="s">
        <v>57</v>
      </c>
      <c r="B33">
        <f>B32</f>
        <v>0</v>
      </c>
    </row>
    <row r="34" spans="1:7" x14ac:dyDescent="0.25">
      <c r="A34" s="5" t="s">
        <v>62</v>
      </c>
      <c r="B34">
        <f>(Calc!H5*Data!H5)+(SUM(Calc!H7,Calc!H9,Calc!H11)*1500)</f>
        <v>0</v>
      </c>
    </row>
    <row r="40" spans="1:7" x14ac:dyDescent="0.25">
      <c r="A40" t="s">
        <v>60</v>
      </c>
    </row>
    <row r="41" spans="1:7" x14ac:dyDescent="0.25">
      <c r="A41" t="b">
        <f>(B29+B31)&gt;B34</f>
        <v>0</v>
      </c>
      <c r="B41" s="10" t="s">
        <v>61</v>
      </c>
      <c r="C41" s="10"/>
      <c r="D41" s="10"/>
      <c r="E41" s="10"/>
      <c r="F41" s="10"/>
      <c r="G41" s="10"/>
    </row>
    <row r="42" spans="1:7" x14ac:dyDescent="0.25">
      <c r="A42" t="b">
        <f>B28&gt;B32</f>
        <v>0</v>
      </c>
      <c r="B42" s="10" t="s">
        <v>67</v>
      </c>
      <c r="C42" s="10"/>
      <c r="D42" s="10"/>
      <c r="E42" s="10"/>
      <c r="F42" s="10"/>
      <c r="G42" s="10"/>
    </row>
    <row r="43" spans="1:7" x14ac:dyDescent="0.25">
      <c r="A43" t="b">
        <f>B33&lt;B30</f>
        <v>0</v>
      </c>
      <c r="B43" s="10" t="s">
        <v>68</v>
      </c>
      <c r="C43" s="10"/>
      <c r="D43" s="10"/>
      <c r="E43" s="10"/>
      <c r="F43" s="10"/>
      <c r="G43" s="10"/>
    </row>
    <row r="44" spans="1:7" x14ac:dyDescent="0.25">
      <c r="A44" t="b">
        <f>IF(B28&gt;16,IF(H23,B28&gt;64,FALSE),FALSE)</f>
        <v>0</v>
      </c>
      <c r="B44" s="10" t="s">
        <v>65</v>
      </c>
      <c r="C44" s="10"/>
      <c r="D44" s="10"/>
      <c r="E44" s="10"/>
      <c r="F44" s="10"/>
      <c r="G44" s="10"/>
    </row>
    <row r="45" spans="1:7" x14ac:dyDescent="0.25">
      <c r="A45" t="b">
        <f>IF(B28&gt;16,NOT(H23),FALSE)</f>
        <v>0</v>
      </c>
      <c r="B45" s="10" t="s">
        <v>69</v>
      </c>
      <c r="C45" s="10"/>
      <c r="D45" s="10"/>
      <c r="E45" s="10"/>
      <c r="F45" s="10"/>
      <c r="G45" s="10"/>
    </row>
    <row r="46" spans="1:7" x14ac:dyDescent="0.25">
      <c r="A46" t="b">
        <f>IF(B30&gt;16,IF(H23,B30&gt;64,FALSE),FALSE)</f>
        <v>0</v>
      </c>
      <c r="B46" s="10" t="s">
        <v>66</v>
      </c>
      <c r="C46" s="10"/>
      <c r="D46" s="10"/>
      <c r="E46" s="10"/>
      <c r="F46" s="10"/>
      <c r="G46" s="10"/>
    </row>
    <row r="47" spans="1:7" x14ac:dyDescent="0.25">
      <c r="A47" t="b">
        <f>IF(B30&gt;16,NOT(H23),FALSE)</f>
        <v>0</v>
      </c>
      <c r="B47" s="10" t="s">
        <v>70</v>
      </c>
      <c r="C47" s="10"/>
      <c r="D47" s="10"/>
      <c r="E47" s="10"/>
      <c r="F47" s="10"/>
      <c r="G47" s="10"/>
    </row>
    <row r="48" spans="1:7" x14ac:dyDescent="0.25">
      <c r="A48" t="b">
        <f>SUM(Calc!H4,Calc!H6:H11)=0</f>
        <v>1</v>
      </c>
      <c r="B48" s="10" t="s">
        <v>71</v>
      </c>
      <c r="C48" s="10"/>
      <c r="D48" s="10"/>
      <c r="E48" s="10"/>
      <c r="F48" s="10"/>
      <c r="G48" s="10"/>
    </row>
    <row r="49" spans="1:7" x14ac:dyDescent="0.25">
      <c r="A49" t="b">
        <f>AND(NOT(H23),SUM(Calc!H4,Calc!H6:H11)&gt;1)</f>
        <v>0</v>
      </c>
      <c r="B49" s="10" t="s">
        <v>72</v>
      </c>
      <c r="C49" s="10"/>
      <c r="D49" s="10"/>
      <c r="E49" s="10"/>
      <c r="F49" s="10"/>
      <c r="G49" s="10"/>
    </row>
    <row r="50" spans="1:7" x14ac:dyDescent="0.25">
      <c r="A50" t="b">
        <f>AND(H23,SUM(Calc!H4,Calc!H6:H11)&gt;4)</f>
        <v>0</v>
      </c>
      <c r="B50" s="10" t="s">
        <v>73</v>
      </c>
      <c r="C50" s="10"/>
      <c r="D50" s="10"/>
      <c r="E50" s="10"/>
      <c r="F50" s="10"/>
      <c r="G50" s="10"/>
    </row>
    <row r="51" spans="1:7" x14ac:dyDescent="0.25">
      <c r="A51" t="b">
        <f>IF(B56&gt;1,TRUE,FALSE)</f>
        <v>0</v>
      </c>
      <c r="B51" s="10" t="s">
        <v>80</v>
      </c>
      <c r="C51" s="10"/>
      <c r="D51" s="10"/>
      <c r="E51" s="10"/>
      <c r="F51" s="10"/>
      <c r="G51" s="10"/>
    </row>
    <row r="52" spans="1:7" x14ac:dyDescent="0.25">
      <c r="B52" s="10" t="s">
        <v>74</v>
      </c>
      <c r="C52" s="10"/>
      <c r="D52" s="10"/>
      <c r="E52" s="10"/>
      <c r="F52" s="10"/>
      <c r="G52" s="10"/>
    </row>
    <row r="54" spans="1:7" x14ac:dyDescent="0.25">
      <c r="A54" t="s">
        <v>59</v>
      </c>
      <c r="B54" s="10" t="str">
        <f>IF(A51,B51,IF(A50,B50,IF(A49,B49,IF(A48,B48,IF(A47,B47,IF(A46,B46,IF(A45,B45,IF(A44,B44,IF(A43,B43,IF(A42,B42,IF(A41,B41,B52)))))))))))</f>
        <v>Please add an Elaho Station Power Supply</v>
      </c>
      <c r="C54" s="10"/>
      <c r="D54" s="10"/>
      <c r="E54" s="10"/>
      <c r="F54" s="10"/>
      <c r="G54" s="10"/>
    </row>
    <row r="56" spans="1:7" x14ac:dyDescent="0.25">
      <c r="A56" t="s">
        <v>79</v>
      </c>
      <c r="B56" s="12">
        <f>SUM(Calc!B19,Calc!E14,Calc!E15)</f>
        <v>0</v>
      </c>
    </row>
  </sheetData>
  <mergeCells count="14">
    <mergeCell ref="A1:H1"/>
    <mergeCell ref="B41:G41"/>
    <mergeCell ref="B42:G42"/>
    <mergeCell ref="B43:G43"/>
    <mergeCell ref="B54:G54"/>
    <mergeCell ref="B52:G52"/>
    <mergeCell ref="B49:G49"/>
    <mergeCell ref="B50:G50"/>
    <mergeCell ref="B44:G44"/>
    <mergeCell ref="B45:G45"/>
    <mergeCell ref="B46:G46"/>
    <mergeCell ref="B47:G47"/>
    <mergeCell ref="B48:G48"/>
    <mergeCell ref="B51:G5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8524E8D7B29841A379E696E895ABDA" ma:contentTypeVersion="12" ma:contentTypeDescription="Create a new document." ma:contentTypeScope="" ma:versionID="d956131983ab1040d23c05af98e53945">
  <xsd:schema xmlns:xsd="http://www.w3.org/2001/XMLSchema" xmlns:xs="http://www.w3.org/2001/XMLSchema" xmlns:p="http://schemas.microsoft.com/office/2006/metadata/properties" xmlns:ns1="http://schemas.microsoft.com/sharepoint/v3" xmlns:ns2="e157a500-2a9a-4ce1-9464-f0cb69436bf6" xmlns:ns3="2889cf83-6094-4fab-a8af-f0f9f1487448" targetNamespace="http://schemas.microsoft.com/office/2006/metadata/properties" ma:root="true" ma:fieldsID="dd9fd49ef6164d42b9ac1c2384d0df17" ns1:_="" ns2:_="" ns3:_="">
    <xsd:import namespace="http://schemas.microsoft.com/sharepoint/v3"/>
    <xsd:import namespace="e157a500-2a9a-4ce1-9464-f0cb69436bf6"/>
    <xsd:import namespace="2889cf83-6094-4fab-a8af-f0f9f14874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7a500-2a9a-4ce1-9464-f0cb69436b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9cf83-6094-4fab-a8af-f0f9f14874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5FDEE0-A5E4-4B3A-9182-DA76FC25A76C}">
  <ds:schemaRefs>
    <ds:schemaRef ds:uri="http://purl.org/dc/terms/"/>
    <ds:schemaRef ds:uri="http://schemas.microsoft.com/office/2006/documentManagement/types"/>
    <ds:schemaRef ds:uri="2889cf83-6094-4fab-a8af-f0f9f1487448"/>
    <ds:schemaRef ds:uri="e157a500-2a9a-4ce1-9464-f0cb69436bf6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1FF579D-448B-4160-AF93-E40EE9ED516B}"/>
</file>

<file path=customXml/itemProps3.xml><?xml version="1.0" encoding="utf-8"?>
<ds:datastoreItem xmlns:ds="http://schemas.openxmlformats.org/officeDocument/2006/customXml" ds:itemID="{C301E17D-225F-4067-AA1D-2744FD5358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</vt:lpstr>
      <vt:lpstr>Data</vt:lpstr>
    </vt:vector>
  </TitlesOfParts>
  <Company>Electronic Theatre Controls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2019-06-17T17:08:58Z</dcterms:created>
  <dcterms:modified xsi:type="dcterms:W3CDTF">2019-07-11T19:18:45Z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0x010100178524E8D7B29841A379E696E895ABDA</vt:lpwstr>
  </property>
</Properties>
</file>